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Поставка трубы ПНД, ПВД\"/>
    </mc:Choice>
  </mc:AlternateContent>
  <bookViews>
    <workbookView xWindow="0" yWindow="0" windowWidth="23040" windowHeight="9390"/>
  </bookViews>
  <sheets>
    <sheet name="Лист1" sheetId="1" r:id="rId1"/>
    <sheet name="график доставки" sheetId="3" r:id="rId2"/>
    <sheet name="XLR_NoRangeSheet" sheetId="2" state="veryHidden" r:id="rId3"/>
  </sheets>
  <externalReferences>
    <externalReference r:id="rId4"/>
  </externalReferences>
  <definedNames>
    <definedName name="Query1">Лист1!$A$7:$AE$9</definedName>
    <definedName name="Query1_NOTE" hidden="1">[1]XLR_NoRangeSheet!$J$6</definedName>
    <definedName name="Query1_PRIL_NOMER" hidden="1">[1]XLR_NoRangeSheet!$S$6</definedName>
    <definedName name="Query1_TIPNAME" hidden="1">[1]XLR_NoRangeSheet!$R$6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Лист1!$A$1:$P$24</definedName>
  </definedNames>
  <calcPr calcId="152511"/>
</workbook>
</file>

<file path=xl/calcChain.xml><?xml version="1.0" encoding="utf-8"?>
<calcChain xmlns="http://schemas.openxmlformats.org/spreadsheetml/2006/main">
  <c r="E16" i="1" l="1"/>
  <c r="M13" i="3" l="1"/>
  <c r="L13" i="3"/>
  <c r="K13" i="3"/>
  <c r="J13" i="3"/>
  <c r="I13" i="3"/>
  <c r="H13" i="3"/>
  <c r="G13" i="3"/>
  <c r="F13" i="3"/>
  <c r="E13" i="3"/>
  <c r="B12" i="3"/>
  <c r="B11" i="3"/>
  <c r="B10" i="3"/>
  <c r="B9" i="3"/>
  <c r="B8" i="3"/>
  <c r="C4" i="3"/>
  <c r="O2" i="3"/>
  <c r="O1" i="3"/>
  <c r="O8" i="1" l="1"/>
  <c r="O7" i="1"/>
  <c r="O9" i="1" s="1"/>
  <c r="N9" i="1" l="1"/>
  <c r="O10" i="1" s="1"/>
  <c r="B8" i="1"/>
  <c r="B7" i="1"/>
  <c r="B5" i="2"/>
  <c r="D23" i="1"/>
  <c r="D22" i="1"/>
  <c r="E17" i="1"/>
</calcChain>
</file>

<file path=xl/sharedStrings.xml><?xml version="1.0" encoding="utf-8"?>
<sst xmlns="http://schemas.openxmlformats.org/spreadsheetml/2006/main" count="107" uniqueCount="86">
  <si>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</si>
  <si>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</si>
  <si>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</si>
  <si>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</si>
  <si>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</si>
  <si>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</si>
  <si>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</si>
  <si>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</si>
  <si>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</si>
  <si>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</si>
  <si>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</si>
  <si>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</si>
  <si>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</si>
  <si>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</si>
  <si>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</si>
  <si>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</si>
  <si>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</si>
  <si>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</si>
  <si>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</si>
  <si>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</si>
  <si>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</si>
  <si>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</si>
  <si>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</si>
  <si>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</si>
  <si>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</si>
  <si>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</si>
  <si>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 xml:space="preserve">Срок службы </t>
  </si>
  <si>
    <t>не менее 25 лет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</si>
  <si>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</si>
  <si>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</si>
  <si>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</si>
  <si>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</si>
  <si>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</si>
  <si>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трубы  ПНД, ПВД</t>
  </si>
  <si>
    <t>Исмагилов Р.А., тел. (347)221-56-53, эл.почта:</t>
  </si>
  <si>
    <t>(347)221-56-53</t>
  </si>
  <si>
    <t/>
  </si>
  <si>
    <t>Исмагилов Р.А. тел.:(347)221-56-53</t>
  </si>
  <si>
    <t>31.12.2015</t>
  </si>
  <si>
    <t>Фаткуллина Гульнара Рифатовна</t>
  </si>
  <si>
    <t>(347)221-56-63</t>
  </si>
  <si>
    <t>Отдел организации эксплуатации транспортных сетей (ООЭТС)</t>
  </si>
  <si>
    <t>Приложение 1.3</t>
  </si>
  <si>
    <t>37266</t>
  </si>
  <si>
    <t>ТРУБА ПВД Д.63</t>
  </si>
  <si>
    <t>Труба ПВД ГОСТ 50827-95 (МЭК 670-89). Используется для дополнительной изоляции кабеля, в том числе и при прокладке под землёй.</t>
  </si>
  <si>
    <t>ПОГ.М</t>
  </si>
  <si>
    <t xml:space="preserve">  кол-во: 30; г.Бирск, ул. Бурновская, д.10; Выдрин Ю.А. 89173483781</t>
  </si>
  <si>
    <t>38314</t>
  </si>
  <si>
    <t>ТРУБА ПНД П/Э D-63*4,7MM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</si>
  <si>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d- 63*4,7  согласно ГОСТ 18599-2001 ПЭ 80 соответствует экологической  безопасностью  и соответствиее санитарно - гигиеническим требованием, наличие протоколов испытаний , проверки  физико -механических характеристик , длина в бухте  по 100 м  в увязке.Гарантия сохранения качества продукции не менее 1 года , наличие маркировки завода-производителя  на тубах</t>
  </si>
  <si>
    <t xml:space="preserve">  кол-во: 100; ; Иксанова Ф.С. 89053527779;  кол-во: 320; г. Стерлитамак, ул. Коммунистическая, д.30; Секварова С.В. 89656487022;  кол-во: 400; г. Туймазы, ул. Гафурова, д.60; Николаичев А.П. 89018173670;  кол-во: 450; г. Уфа, ул. Каспийская, д.14; Мухамеетшина З.Р. 89018173671</t>
  </si>
  <si>
    <t>g.fatkullina@bashtel.ru</t>
  </si>
  <si>
    <t>1 - 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</si>
  <si>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График доставки</t>
  </si>
  <si>
    <t>Отдел эксплуатации сетей (Шиц Д.В.)</t>
  </si>
  <si>
    <t>1 кв</t>
  </si>
  <si>
    <t>2 кв</t>
  </si>
  <si>
    <t>3 кв</t>
  </si>
  <si>
    <t>Филиал</t>
  </si>
  <si>
    <t>Адрес и контактное лицо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</si>
  <si>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</si>
  <si>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</si>
  <si>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</si>
  <si>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</si>
  <si>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</si>
  <si>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</si>
  <si>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</si>
  <si>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</si>
  <si>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</si>
  <si>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Бирский МУЭС</t>
  </si>
  <si>
    <t>Башинформсвязь ОАО</t>
  </si>
  <si>
    <t>Стерлитамакский МУЭС</t>
  </si>
  <si>
    <t>Туймазинский МУЭС</t>
  </si>
  <si>
    <t>Центр технической эксплуатации</t>
  </si>
  <si>
    <t>г.Бирск, ул. Бурновская, д.10; Выдрин Ю.А. 89173483781</t>
  </si>
  <si>
    <t xml:space="preserve"> г. Уфа, ул. Каспийская, д.14; Мухамеетшина З.Р. 89018173671</t>
  </si>
  <si>
    <t>г. Уфа, ул. Каспийская, д.14; Мухамеетшина З.Р. 89018173671</t>
  </si>
  <si>
    <t>г. Стерлитамак, ул. Коммунистическая, д.30; Секварова С.В. 89656487022</t>
  </si>
  <si>
    <t>г. Туймазы, ул. Гафурова, д.60; Николаичев А.П. 89018173670</t>
  </si>
  <si>
    <t>ЛОТ 7847</t>
  </si>
  <si>
    <t>не менее 24 месяца</t>
  </si>
  <si>
    <t>Начальник отдела ОЭС</t>
  </si>
  <si>
    <t>Шиц Д.В.</t>
  </si>
  <si>
    <t>Отдел  эксплуатации сетей (ОЭС)</t>
  </si>
  <si>
    <t xml:space="preserve">I кв. - 20 марта 2015, II кв. - до 10  мая 2015, IIIкв. До 15 июля 2015.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</si>
</sst>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2" borderId="0" xfId="0" applyFill="1"/>
    <xf numFmtId="0" fontId="0" fillId="0" borderId="10" xfId="0" applyBorder="1"/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2" fillId="0" borderId="4" xfId="0" applyFont="1" applyBorder="1"/>
    <xf numFmtId="0" fontId="0" fillId="0" borderId="0" xfId="0" applyBorder="1" applyAlignment="1"/>
    <xf numFmtId="49" fontId="0" fillId="0" borderId="1" xfId="0" applyNumberForma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4" fontId="0" fillId="0" borderId="5" xfId="0" applyNumberFormat="1" applyBorder="1" applyAlignment="1">
      <alignment horizontal="center"/>
    </xf>
    <xf numFmtId="0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left"/>
    </xf>
    <xf numFmtId="0" fontId="0" fillId="0" borderId="13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hamadeevAV/Desktop/&#1044;&#1086;&#1082;&#1091;&#1084;&#1077;&#1085;&#1090;&#1099;%20&#1087;&#1086;%20&#1079;&#1072;&#1082;&#1091;&#1087;&#1082;&#1072;&#1084;%202015/&#1051;&#1086;&#1090;%20&#8470;%207847%20&#1058;&#1088;&#1091;&#1073;&#1072;%20&#1055;&#1053;&#1044;,%20&#1055;&#1042;&#1044;/&#1043;&#1088;&#1072;&#1092;&#1080;&#1082;_&#1076;&#1086;&#1089;&#1090;&#1072;&#1074;&#1082;&#1080;%20&#1090;&#1088;&#1091;&#1073;&#1099;%20&#1055;&#1053;&#1044;,%20&#1055;&#1042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 refreshError="1"/>
      <sheetData sheetId="1">
        <row r="6">
          <cell r="J6" t="str">
            <v>Поставка трубы  ПНД, ПВД</v>
          </cell>
          <cell r="R6" t="str">
            <v/>
          </cell>
          <cell r="S6" t="str">
            <v>Приложение 1.3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24"/>
  <sheetViews>
    <sheetView tabSelected="1" view="pageBreakPreview" zoomScaleNormal="67" zoomScaleSheetLayoutView="100" workbookViewId="0">
      <selection activeCell="E21" sqref="E21"/>
    </sheetView>
  </sheetViews>
  <sheetFormatPr defaultRowHeight="15" x14ac:dyDescent="0.25"/>
  <cols>
    <col min="1" max="1" width="0.85546875" customWidth="1"/>
    <col min="2" max="2" width="9.42578125" customWidth="1"/>
    <col min="3" max="3" width="8.42578125" style="11" customWidth="1"/>
    <col min="4" max="4" width="17.7109375" customWidth="1"/>
    <col min="5" max="5" width="15.7109375" style="11" customWidth="1"/>
    <col min="6" max="6" width="34" customWidth="1"/>
    <col min="11" max="11" width="9.140625" style="7"/>
    <col min="13" max="13" width="17.42578125" style="8" customWidth="1"/>
    <col min="14" max="14" width="16" style="8" customWidth="1"/>
    <col min="15" max="15" width="18.28515625" style="10" customWidth="1"/>
    <col min="16" max="16" width="28.7109375" customWidth="1"/>
    <col min="17" max="17" width="3.28515625" customWidth="1"/>
    <col min="27" max="30" width="9.140625" style="11"/>
  </cols>
  <sheetData>
    <row r="1" spans="1:31" x14ac:dyDescent="0.25">
      <c r="N1" s="8" t="s">
        <v>42</v>
      </c>
      <c r="P1" s="20"/>
    </row>
    <row r="2" spans="1:31" x14ac:dyDescent="0.25">
      <c r="B2" s="67" t="s">
        <v>9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spans="1:31" x14ac:dyDescent="0.25">
      <c r="B3" t="s">
        <v>80</v>
      </c>
      <c r="C3" s="11" t="s">
        <v>33</v>
      </c>
      <c r="D3" s="24"/>
      <c r="E3" s="24"/>
      <c r="F3" s="23" t="s">
        <v>84</v>
      </c>
      <c r="H3" s="23"/>
      <c r="P3" s="20"/>
      <c r="Q3" s="3"/>
    </row>
    <row r="4" spans="1:31" s="12" customFormat="1" x14ac:dyDescent="0.25">
      <c r="B4" s="68" t="s">
        <v>0</v>
      </c>
      <c r="C4" s="71" t="s">
        <v>28</v>
      </c>
      <c r="D4" s="68" t="s">
        <v>14</v>
      </c>
      <c r="E4" s="71" t="s">
        <v>29</v>
      </c>
      <c r="F4" s="68" t="s">
        <v>1</v>
      </c>
      <c r="G4" s="68" t="s">
        <v>13</v>
      </c>
      <c r="H4" s="70" t="s">
        <v>15</v>
      </c>
      <c r="I4" s="70"/>
      <c r="J4" s="70"/>
      <c r="K4" s="70"/>
      <c r="L4" s="70"/>
      <c r="M4" s="51" t="s">
        <v>21</v>
      </c>
      <c r="N4" s="49" t="s">
        <v>22</v>
      </c>
      <c r="O4" s="69" t="s">
        <v>24</v>
      </c>
      <c r="P4" s="68" t="s">
        <v>2</v>
      </c>
      <c r="Q4" s="13"/>
    </row>
    <row r="5" spans="1:31" s="14" customFormat="1" ht="73.150000000000006" customHeight="1" x14ac:dyDescent="0.25">
      <c r="B5" s="68"/>
      <c r="C5" s="72"/>
      <c r="D5" s="68"/>
      <c r="E5" s="72"/>
      <c r="F5" s="68"/>
      <c r="G5" s="68"/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52"/>
      <c r="N5" s="50"/>
      <c r="O5" s="69"/>
      <c r="P5" s="68"/>
    </row>
    <row r="6" spans="1:31" s="12" customFormat="1" x14ac:dyDescent="0.25">
      <c r="B6" s="15">
        <v>1</v>
      </c>
      <c r="C6" s="26">
        <v>2</v>
      </c>
      <c r="D6" s="15">
        <v>3</v>
      </c>
      <c r="E6" s="27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</row>
    <row r="7" spans="1:31" ht="84.75" customHeight="1" x14ac:dyDescent="0.25">
      <c r="A7" s="11"/>
      <c r="B7" s="6">
        <f>ROW()-6</f>
        <v>1</v>
      </c>
      <c r="C7" s="6" t="s">
        <v>43</v>
      </c>
      <c r="D7" s="1" t="s">
        <v>44</v>
      </c>
      <c r="E7" s="1"/>
      <c r="F7" s="1" t="s">
        <v>45</v>
      </c>
      <c r="G7" s="4" t="s">
        <v>46</v>
      </c>
      <c r="H7" s="25">
        <v>0</v>
      </c>
      <c r="I7" s="25">
        <v>30</v>
      </c>
      <c r="J7" s="25">
        <v>0</v>
      </c>
      <c r="K7" s="25">
        <v>0</v>
      </c>
      <c r="L7" s="25">
        <v>30</v>
      </c>
      <c r="M7" s="5">
        <v>95.21</v>
      </c>
      <c r="N7" s="5">
        <v>2856.3</v>
      </c>
      <c r="O7" s="5">
        <f>1.18*N7</f>
        <v>3370.4340000000002</v>
      </c>
      <c r="P7" s="1" t="s">
        <v>47</v>
      </c>
      <c r="Q7" s="11"/>
      <c r="R7" s="11"/>
      <c r="S7" s="11"/>
      <c r="T7" s="11"/>
      <c r="U7" s="11"/>
      <c r="V7" s="11"/>
      <c r="W7" s="11"/>
      <c r="X7" s="11"/>
      <c r="Y7" s="11"/>
      <c r="Z7" s="11"/>
      <c r="AE7" s="11"/>
    </row>
    <row r="8" spans="1:31" ht="259.5" customHeight="1" x14ac:dyDescent="0.25">
      <c r="A8" s="11"/>
      <c r="B8" s="6">
        <f>ROW()-6</f>
        <v>2</v>
      </c>
      <c r="C8" s="6" t="s">
        <v>48</v>
      </c>
      <c r="D8" s="1" t="s">
        <v>49</v>
      </c>
      <c r="E8" s="1"/>
      <c r="F8" s="1" t="s">
        <v>50</v>
      </c>
      <c r="G8" s="4" t="s">
        <v>46</v>
      </c>
      <c r="H8" s="25">
        <v>160</v>
      </c>
      <c r="I8" s="25">
        <v>650</v>
      </c>
      <c r="J8" s="25">
        <v>460</v>
      </c>
      <c r="K8" s="25">
        <v>0</v>
      </c>
      <c r="L8" s="25">
        <v>1270</v>
      </c>
      <c r="M8" s="5">
        <v>55.5</v>
      </c>
      <c r="N8" s="5">
        <v>70485</v>
      </c>
      <c r="O8" s="5">
        <f>1.18*N8</f>
        <v>83172.299999999988</v>
      </c>
      <c r="P8" s="1" t="s">
        <v>51</v>
      </c>
      <c r="Q8" s="11"/>
      <c r="R8" s="11"/>
      <c r="S8" s="11"/>
      <c r="T8" s="11"/>
      <c r="U8" s="11"/>
      <c r="V8" s="11"/>
      <c r="W8" s="11"/>
      <c r="X8" s="11"/>
      <c r="Y8" s="11"/>
      <c r="Z8" s="11"/>
      <c r="AE8" s="11"/>
    </row>
    <row r="9" spans="1:31" s="11" customFormat="1" x14ac:dyDescent="0.25">
      <c r="B9" s="17"/>
      <c r="C9" s="19"/>
      <c r="D9" s="18"/>
      <c r="E9" s="18"/>
      <c r="F9" s="18"/>
      <c r="G9" s="19"/>
      <c r="H9" s="19"/>
      <c r="I9" s="19"/>
      <c r="J9" s="19"/>
      <c r="K9" s="19"/>
      <c r="L9" s="19"/>
      <c r="M9" s="21"/>
      <c r="N9" s="22">
        <f>SUM($N$7:$N$8)</f>
        <v>73341.3</v>
      </c>
      <c r="O9" s="22">
        <f>SUM(O7:O8)</f>
        <v>86542.733999999982</v>
      </c>
      <c r="P9" s="34"/>
    </row>
    <row r="10" spans="1:31" s="11" customFormat="1" x14ac:dyDescent="0.25">
      <c r="B10" s="33"/>
      <c r="C10" s="16"/>
      <c r="D10" s="2"/>
      <c r="E10" s="2"/>
      <c r="F10" s="2"/>
      <c r="G10" s="16"/>
      <c r="H10" s="16"/>
      <c r="I10" s="16"/>
      <c r="J10" s="16"/>
      <c r="K10" s="16"/>
      <c r="L10" s="16"/>
      <c r="M10" s="16"/>
      <c r="N10" s="16" t="s">
        <v>23</v>
      </c>
      <c r="O10" s="46">
        <f>O9-N9</f>
        <v>13201.433999999979</v>
      </c>
      <c r="P10" s="35"/>
    </row>
    <row r="11" spans="1:31" x14ac:dyDescent="0.25">
      <c r="B11" s="54" t="s">
        <v>3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31" s="32" customFormat="1" ht="16.5" customHeight="1" x14ac:dyDescent="0.25">
      <c r="B12" s="53" t="s">
        <v>4</v>
      </c>
      <c r="C12" s="53"/>
      <c r="D12" s="53"/>
      <c r="E12" s="61" t="s">
        <v>85</v>
      </c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3"/>
    </row>
    <row r="13" spans="1:31" ht="32.1" customHeight="1" x14ac:dyDescent="0.25">
      <c r="B13" s="48" t="s">
        <v>5</v>
      </c>
      <c r="C13" s="48"/>
      <c r="D13" s="48"/>
      <c r="E13" s="64" t="s">
        <v>8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6"/>
      <c r="Q13" s="2"/>
      <c r="R13" s="2"/>
      <c r="S13" s="2"/>
      <c r="T13" s="2"/>
      <c r="U13" s="2"/>
      <c r="V13" s="2"/>
    </row>
    <row r="14" spans="1:31" s="11" customFormat="1" x14ac:dyDescent="0.25">
      <c r="B14" s="55" t="s">
        <v>25</v>
      </c>
      <c r="C14" s="56"/>
      <c r="D14" s="57"/>
      <c r="E14" s="58" t="s">
        <v>81</v>
      </c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60"/>
      <c r="R14"/>
      <c r="S14"/>
      <c r="T14"/>
      <c r="U14"/>
      <c r="V14"/>
      <c r="W14"/>
      <c r="X14"/>
      <c r="Y14"/>
      <c r="Z14"/>
      <c r="AE14"/>
    </row>
    <row r="15" spans="1:31" s="11" customFormat="1" x14ac:dyDescent="0.25">
      <c r="B15" s="55" t="s">
        <v>26</v>
      </c>
      <c r="C15" s="56"/>
      <c r="D15" s="57"/>
      <c r="E15" s="58" t="s">
        <v>27</v>
      </c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60"/>
    </row>
    <row r="16" spans="1:31" x14ac:dyDescent="0.25">
      <c r="B16" s="48" t="s">
        <v>6</v>
      </c>
      <c r="C16" s="48"/>
      <c r="D16" s="48"/>
      <c r="E16" s="58" t="str">
        <f>Query2_KURATOR</f>
        <v>Исмагилов Р.А., тел. (347)221-56-53, эл.почта:</v>
      </c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60"/>
      <c r="R16" s="11"/>
      <c r="S16" s="11"/>
      <c r="T16" s="11"/>
      <c r="U16" s="11"/>
      <c r="V16" s="11"/>
      <c r="W16" s="11"/>
      <c r="X16" s="11"/>
      <c r="Y16" s="11"/>
      <c r="Z16" s="11"/>
      <c r="AE16" s="11"/>
    </row>
    <row r="17" spans="2:31" ht="19.5" customHeight="1" x14ac:dyDescent="0.25">
      <c r="B17" s="48" t="s">
        <v>7</v>
      </c>
      <c r="C17" s="48"/>
      <c r="D17" s="48"/>
      <c r="E17" s="58" t="str">
        <f>Query2_NPO</f>
        <v>Исмагилов Р.А. тел.:(347)221-56-53</v>
      </c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60"/>
    </row>
    <row r="18" spans="2:31" s="11" customFormat="1" ht="19.5" customHeight="1" x14ac:dyDescent="0.25">
      <c r="B18" s="28"/>
      <c r="C18" s="28"/>
      <c r="D18" s="28"/>
      <c r="E18" s="28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R18"/>
      <c r="S18"/>
      <c r="T18"/>
      <c r="U18"/>
      <c r="V18"/>
      <c r="W18"/>
      <c r="X18"/>
      <c r="Y18"/>
      <c r="Z18"/>
      <c r="AE18"/>
    </row>
    <row r="19" spans="2:31" x14ac:dyDescent="0.25">
      <c r="B19" s="11" t="s">
        <v>53</v>
      </c>
      <c r="R19" s="11"/>
      <c r="S19" s="11"/>
      <c r="T19" s="11"/>
      <c r="U19" s="11"/>
      <c r="V19" s="11"/>
      <c r="W19" s="11"/>
      <c r="X19" s="11"/>
      <c r="Y19" s="11"/>
      <c r="Z19" s="11"/>
      <c r="AE19" s="11"/>
    </row>
    <row r="20" spans="2:31" s="11" customFormat="1" x14ac:dyDescent="0.25">
      <c r="R20"/>
      <c r="S20"/>
      <c r="T20"/>
      <c r="U20"/>
      <c r="V20"/>
      <c r="W20"/>
      <c r="X20"/>
      <c r="Y20"/>
      <c r="Z20"/>
      <c r="AE20"/>
    </row>
    <row r="21" spans="2:31" x14ac:dyDescent="0.25">
      <c r="B21" t="s">
        <v>10</v>
      </c>
      <c r="R21" s="11"/>
      <c r="S21" s="11"/>
      <c r="T21" s="11"/>
      <c r="U21" s="11"/>
      <c r="V21" s="11"/>
      <c r="W21" s="11"/>
      <c r="X21" s="11"/>
      <c r="Y21" s="11"/>
      <c r="Z21" s="11"/>
      <c r="AE21" s="11"/>
    </row>
    <row r="22" spans="2:31" x14ac:dyDescent="0.25">
      <c r="D22" s="3" t="str">
        <f>Query2_USERN</f>
        <v>Фаткуллина Гульнара Рифатовна</v>
      </c>
      <c r="E22" s="3"/>
    </row>
    <row r="23" spans="2:31" ht="15.75" x14ac:dyDescent="0.25">
      <c r="B23" t="s">
        <v>11</v>
      </c>
      <c r="D23" s="3" t="str">
        <f>Query2_USERT</f>
        <v>(347)221-56-63</v>
      </c>
      <c r="E23" s="3"/>
      <c r="G23" s="37" t="s">
        <v>82</v>
      </c>
      <c r="H23" s="37"/>
      <c r="I23" s="37"/>
      <c r="J23" s="37"/>
      <c r="K23" s="37"/>
      <c r="L23" s="37"/>
      <c r="M23" s="37" t="s">
        <v>83</v>
      </c>
    </row>
    <row r="24" spans="2:31" x14ac:dyDescent="0.25">
      <c r="B24" t="s">
        <v>12</v>
      </c>
      <c r="D24" s="3" t="s">
        <v>52</v>
      </c>
      <c r="E24" s="3"/>
    </row>
  </sheetData>
  <mergeCells count="25"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E4:E5"/>
    <mergeCell ref="B16:D16"/>
    <mergeCell ref="B17:D17"/>
    <mergeCell ref="N4:N5"/>
    <mergeCell ref="M4:M5"/>
    <mergeCell ref="B12:D12"/>
    <mergeCell ref="B11:P11"/>
    <mergeCell ref="B15:D15"/>
    <mergeCell ref="B13:D13"/>
    <mergeCell ref="B14:D14"/>
    <mergeCell ref="E15:P15"/>
    <mergeCell ref="E16:P16"/>
    <mergeCell ref="E17:P17"/>
    <mergeCell ref="E12:P12"/>
    <mergeCell ref="E13:P13"/>
    <mergeCell ref="E14:P14"/>
  </mergeCells>
  <pageMargins left="0.78740157480314965" right="0.39370078740157483" top="0.78740157480314965" bottom="0.39370078740157483" header="0.31496062992125984" footer="0.31496062992125984"/>
  <pageSetup paperSize="9" scale="6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workbookViewId="0">
      <selection activeCell="G16" sqref="G16"/>
    </sheetView>
  </sheetViews>
  <sheetFormatPr defaultColWidth="9.140625" defaultRowHeight="15" x14ac:dyDescent="0.25"/>
  <cols>
    <col min="1" max="1" width="0.85546875" style="11" customWidth="1"/>
    <col min="2" max="2" width="9.85546875" style="11" customWidth="1"/>
    <col min="3" max="3" width="26.42578125" style="11" customWidth="1"/>
    <col min="4" max="12" width="9.140625" style="11"/>
    <col min="13" max="13" width="10.5703125" style="11" customWidth="1"/>
    <col min="14" max="14" width="19.5703125" style="11" customWidth="1"/>
    <col min="15" max="15" width="20.85546875" style="11" customWidth="1"/>
    <col min="16" max="16" width="3.28515625" style="11" customWidth="1"/>
    <col min="17" max="16384" width="9.140625" style="11"/>
  </cols>
  <sheetData>
    <row r="1" spans="1:21" x14ac:dyDescent="0.25">
      <c r="O1" s="20" t="str">
        <f>Query1_PRIL_NOMER</f>
        <v>Приложение 1.3</v>
      </c>
    </row>
    <row r="2" spans="1:21" ht="15.75" x14ac:dyDescent="0.25">
      <c r="B2" s="38" t="s">
        <v>54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20" t="str">
        <f>Query1_TIPNAME</f>
        <v/>
      </c>
    </row>
    <row r="3" spans="1:21" ht="15.75" x14ac:dyDescent="0.25"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20" t="s">
        <v>55</v>
      </c>
    </row>
    <row r="4" spans="1:21" x14ac:dyDescent="0.25">
      <c r="B4" s="11" t="s">
        <v>80</v>
      </c>
      <c r="C4" s="78" t="str">
        <f>Query1_NOTE</f>
        <v>Поставка трубы  ПНД, ПВД</v>
      </c>
      <c r="D4" s="79"/>
      <c r="E4" s="79"/>
      <c r="F4" s="79"/>
      <c r="G4" s="79"/>
      <c r="H4" s="79"/>
    </row>
    <row r="5" spans="1:21" s="12" customFormat="1" ht="15" customHeight="1" x14ac:dyDescent="0.25">
      <c r="B5" s="68" t="s">
        <v>0</v>
      </c>
      <c r="C5" s="68" t="s">
        <v>14</v>
      </c>
      <c r="D5" s="68" t="s">
        <v>13</v>
      </c>
      <c r="E5" s="73" t="s">
        <v>56</v>
      </c>
      <c r="F5" s="74"/>
      <c r="G5" s="75"/>
      <c r="H5" s="73" t="s">
        <v>57</v>
      </c>
      <c r="I5" s="74"/>
      <c r="J5" s="75"/>
      <c r="K5" s="73" t="s">
        <v>58</v>
      </c>
      <c r="L5" s="74"/>
      <c r="M5" s="75"/>
      <c r="N5" s="76" t="s">
        <v>59</v>
      </c>
      <c r="O5" s="68" t="s">
        <v>60</v>
      </c>
    </row>
    <row r="6" spans="1:21" s="14" customFormat="1" x14ac:dyDescent="0.25">
      <c r="B6" s="68"/>
      <c r="C6" s="68"/>
      <c r="D6" s="68"/>
      <c r="E6" s="9" t="s">
        <v>61</v>
      </c>
      <c r="F6" s="9" t="s">
        <v>62</v>
      </c>
      <c r="G6" s="9" t="s">
        <v>63</v>
      </c>
      <c r="H6" s="9" t="s">
        <v>64</v>
      </c>
      <c r="I6" s="9" t="s">
        <v>65</v>
      </c>
      <c r="J6" s="9" t="s">
        <v>66</v>
      </c>
      <c r="K6" s="9" t="s">
        <v>67</v>
      </c>
      <c r="L6" s="9" t="s">
        <v>68</v>
      </c>
      <c r="M6" s="9" t="s">
        <v>69</v>
      </c>
      <c r="N6" s="77"/>
      <c r="O6" s="68"/>
    </row>
    <row r="7" spans="1:21" s="12" customFormat="1" x14ac:dyDescent="0.25">
      <c r="B7" s="36">
        <v>1</v>
      </c>
      <c r="C7" s="36">
        <v>3</v>
      </c>
      <c r="D7" s="36">
        <v>6</v>
      </c>
      <c r="E7" s="36">
        <v>7</v>
      </c>
      <c r="F7" s="36">
        <v>8</v>
      </c>
      <c r="G7" s="36">
        <v>9</v>
      </c>
      <c r="H7" s="36">
        <v>10</v>
      </c>
      <c r="I7" s="36">
        <v>11</v>
      </c>
      <c r="J7" s="36">
        <v>12</v>
      </c>
      <c r="K7" s="36">
        <v>13</v>
      </c>
      <c r="L7" s="36">
        <v>14</v>
      </c>
      <c r="M7" s="36">
        <v>15</v>
      </c>
      <c r="N7" s="36">
        <v>19</v>
      </c>
      <c r="O7" s="36">
        <v>20</v>
      </c>
    </row>
    <row r="8" spans="1:21" ht="60" x14ac:dyDescent="0.25">
      <c r="B8" s="6">
        <f>ROW()-6</f>
        <v>2</v>
      </c>
      <c r="C8" s="1" t="s">
        <v>44</v>
      </c>
      <c r="D8" s="4" t="s">
        <v>46</v>
      </c>
      <c r="E8" s="43"/>
      <c r="F8" s="43"/>
      <c r="G8" s="43"/>
      <c r="H8" s="43"/>
      <c r="I8" s="43">
        <v>30</v>
      </c>
      <c r="J8" s="43"/>
      <c r="K8" s="43"/>
      <c r="L8" s="43"/>
      <c r="M8" s="43"/>
      <c r="N8" s="40" t="s">
        <v>70</v>
      </c>
      <c r="O8" s="45" t="s">
        <v>75</v>
      </c>
    </row>
    <row r="9" spans="1:21" ht="60" x14ac:dyDescent="0.25">
      <c r="B9" s="6">
        <f>ROW()-6</f>
        <v>3</v>
      </c>
      <c r="C9" s="1" t="s">
        <v>49</v>
      </c>
      <c r="D9" s="4" t="s">
        <v>46</v>
      </c>
      <c r="E9" s="43"/>
      <c r="F9" s="43"/>
      <c r="G9" s="43">
        <v>100</v>
      </c>
      <c r="H9" s="43"/>
      <c r="I9" s="43"/>
      <c r="J9" s="43"/>
      <c r="K9" s="43"/>
      <c r="L9" s="43"/>
      <c r="M9" s="43"/>
      <c r="N9" s="40" t="s">
        <v>71</v>
      </c>
      <c r="O9" s="1" t="s">
        <v>76</v>
      </c>
    </row>
    <row r="10" spans="1:21" ht="60" x14ac:dyDescent="0.25">
      <c r="B10" s="6">
        <f>ROW()-6</f>
        <v>4</v>
      </c>
      <c r="C10" s="1" t="s">
        <v>49</v>
      </c>
      <c r="D10" s="4" t="s">
        <v>46</v>
      </c>
      <c r="E10" s="43"/>
      <c r="F10" s="43"/>
      <c r="G10" s="43"/>
      <c r="H10" s="43">
        <v>80</v>
      </c>
      <c r="I10" s="43"/>
      <c r="J10" s="43"/>
      <c r="K10" s="43">
        <v>240</v>
      </c>
      <c r="L10" s="43"/>
      <c r="M10" s="43"/>
      <c r="N10" s="40" t="s">
        <v>72</v>
      </c>
      <c r="O10" s="1" t="s">
        <v>78</v>
      </c>
    </row>
    <row r="11" spans="1:21" s="16" customFormat="1" ht="60" x14ac:dyDescent="0.25">
      <c r="A11" s="11"/>
      <c r="B11" s="6">
        <f>ROW()-6</f>
        <v>5</v>
      </c>
      <c r="C11" s="1" t="s">
        <v>49</v>
      </c>
      <c r="D11" s="4" t="s">
        <v>46</v>
      </c>
      <c r="E11" s="43"/>
      <c r="F11" s="43"/>
      <c r="G11" s="43">
        <v>50</v>
      </c>
      <c r="H11" s="43">
        <v>100</v>
      </c>
      <c r="I11" s="47">
        <v>50</v>
      </c>
      <c r="J11" s="43"/>
      <c r="K11" s="43">
        <v>200</v>
      </c>
      <c r="L11" s="43"/>
      <c r="M11" s="43"/>
      <c r="N11" s="40" t="s">
        <v>73</v>
      </c>
      <c r="O11" s="1" t="s">
        <v>79</v>
      </c>
    </row>
    <row r="12" spans="1:21" s="16" customFormat="1" ht="60" x14ac:dyDescent="0.25">
      <c r="A12" s="11"/>
      <c r="B12" s="6">
        <f>ROW()-6</f>
        <v>6</v>
      </c>
      <c r="C12" s="1" t="s">
        <v>49</v>
      </c>
      <c r="D12" s="4" t="s">
        <v>46</v>
      </c>
      <c r="E12" s="43"/>
      <c r="F12" s="43"/>
      <c r="G12" s="43">
        <v>10</v>
      </c>
      <c r="H12" s="43"/>
      <c r="I12" s="47">
        <v>420</v>
      </c>
      <c r="J12" s="43"/>
      <c r="K12" s="47">
        <v>20</v>
      </c>
      <c r="L12" s="43"/>
      <c r="M12" s="43"/>
      <c r="N12" s="40" t="s">
        <v>74</v>
      </c>
      <c r="O12" s="1" t="s">
        <v>77</v>
      </c>
    </row>
    <row r="13" spans="1:21" s="16" customFormat="1" x14ac:dyDescent="0.25">
      <c r="A13" s="11"/>
      <c r="B13" s="17"/>
      <c r="C13" s="18"/>
      <c r="D13" s="41" t="s">
        <v>20</v>
      </c>
      <c r="E13" s="44">
        <f>SUM($E$8:$E$12)</f>
        <v>0</v>
      </c>
      <c r="F13" s="44">
        <f>SUM($F$8:$F$12)</f>
        <v>0</v>
      </c>
      <c r="G13" s="44">
        <f>SUM($G$8:$G$12)</f>
        <v>160</v>
      </c>
      <c r="H13" s="44">
        <f>SUM($H$8:$H$12)</f>
        <v>180</v>
      </c>
      <c r="I13" s="44">
        <f>SUM($I$8:$I$12)</f>
        <v>500</v>
      </c>
      <c r="J13" s="44">
        <f>SUM($J$8:$J$12)</f>
        <v>0</v>
      </c>
      <c r="K13" s="44">
        <f>SUM($K$8:$K$12)</f>
        <v>460</v>
      </c>
      <c r="L13" s="44">
        <f>SUM($L$8:$L$12)</f>
        <v>0</v>
      </c>
      <c r="M13" s="44">
        <f>SUM($M$8:$M$12)</f>
        <v>0</v>
      </c>
      <c r="N13" s="21"/>
      <c r="O13" s="2"/>
    </row>
    <row r="14" spans="1:21" s="16" customFormat="1" x14ac:dyDescent="0.25">
      <c r="A14" s="11"/>
      <c r="C14" s="2"/>
      <c r="O14" s="2"/>
      <c r="P14" s="2"/>
      <c r="Q14" s="2"/>
      <c r="R14" s="2"/>
      <c r="S14" s="2"/>
      <c r="T14" s="2"/>
      <c r="U14" s="2"/>
    </row>
    <row r="15" spans="1:21" s="16" customFormat="1" x14ac:dyDescent="0.25"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21" s="16" customFormat="1" x14ac:dyDescent="0.25"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16" customFormat="1" x14ac:dyDescent="0.25"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</row>
    <row r="18" spans="1:15" s="16" customFormat="1" x14ac:dyDescent="0.25">
      <c r="B18" s="42"/>
      <c r="C18" s="4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s="16" customFormat="1" x14ac:dyDescent="0.25"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s="16" customFormat="1" x14ac:dyDescent="0.25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s="16" customFormat="1" x14ac:dyDescent="0.25"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s="16" customFormat="1" x14ac:dyDescent="0.25"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s="16" customFormat="1" x14ac:dyDescent="0.25"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s="16" customFormat="1" x14ac:dyDescent="0.25"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5">
      <c r="A25" s="16"/>
      <c r="B25" s="28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5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5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5" x14ac:dyDescent="0.25">
      <c r="C29" s="3"/>
    </row>
    <row r="30" spans="1:15" x14ac:dyDescent="0.25">
      <c r="C30" s="3"/>
    </row>
    <row r="31" spans="1:15" x14ac:dyDescent="0.25">
      <c r="C31" s="3"/>
    </row>
  </sheetData>
  <mergeCells count="9">
    <mergeCell ref="K5:M5"/>
    <mergeCell ref="N5:N6"/>
    <mergeCell ref="O5:O6"/>
    <mergeCell ref="C4:H4"/>
    <mergeCell ref="B5:B6"/>
    <mergeCell ref="C5:C6"/>
    <mergeCell ref="D5:D6"/>
    <mergeCell ref="E5:G5"/>
    <mergeCell ref="H5:J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30" t="s">
        <v>30</v>
      </c>
      <c r="B5" t="e">
        <f>XLR_ERRNAME</f>
        <v>#NAME?</v>
      </c>
    </row>
    <row r="6" spans="1:19" x14ac:dyDescent="0.25">
      <c r="A6" t="s">
        <v>31</v>
      </c>
      <c r="B6">
        <v>7847</v>
      </c>
      <c r="C6" s="31" t="s">
        <v>32</v>
      </c>
      <c r="D6">
        <v>4913</v>
      </c>
      <c r="E6" s="31" t="s">
        <v>33</v>
      </c>
      <c r="F6" s="31" t="s">
        <v>34</v>
      </c>
      <c r="G6" s="31" t="s">
        <v>35</v>
      </c>
      <c r="H6" s="31" t="s">
        <v>36</v>
      </c>
      <c r="I6" s="31" t="s">
        <v>37</v>
      </c>
      <c r="J6" s="31" t="s">
        <v>33</v>
      </c>
      <c r="K6" s="31" t="s">
        <v>38</v>
      </c>
      <c r="L6" s="31" t="s">
        <v>39</v>
      </c>
      <c r="M6" s="31" t="s">
        <v>40</v>
      </c>
      <c r="N6" s="31" t="s">
        <v>36</v>
      </c>
      <c r="O6">
        <v>5006</v>
      </c>
      <c r="P6" s="31" t="s">
        <v>41</v>
      </c>
      <c r="Q6">
        <v>0</v>
      </c>
      <c r="R6" s="31" t="s">
        <v>36</v>
      </c>
      <c r="S6" s="31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график доставки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Мигранова Регина Фангизовна</cp:lastModifiedBy>
  <cp:lastPrinted>2014-11-24T09:11:20Z</cp:lastPrinted>
  <dcterms:created xsi:type="dcterms:W3CDTF">2013-12-19T08:11:42Z</dcterms:created>
  <dcterms:modified xsi:type="dcterms:W3CDTF">2015-02-19T03:50:57Z</dcterms:modified>
</cp:coreProperties>
</file>